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60a20ee951576cd/Desktop/"/>
    </mc:Choice>
  </mc:AlternateContent>
  <xr:revisionPtr revIDLastSave="0" documentId="8_{0F1A4272-2A0C-4B99-BAE9-5A8DB49E98C3}" xr6:coauthVersionLast="47" xr6:coauthVersionMax="47" xr10:uidLastSave="{00000000-0000-0000-0000-000000000000}"/>
  <bookViews>
    <workbookView xWindow="-98" yWindow="-98" windowWidth="21795" windowHeight="13875" xr2:uid="{64E7D683-EB09-4DE7-89EE-689D5FDF472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1" i="1" l="1"/>
  <c r="F20" i="1"/>
  <c r="F44" i="1"/>
  <c r="E43" i="1"/>
  <c r="F43" i="1" s="1"/>
  <c r="F42" i="1"/>
  <c r="E41" i="1"/>
  <c r="F41" i="1" s="1"/>
  <c r="E40" i="1"/>
  <c r="F40" i="1" s="1"/>
  <c r="F37" i="1"/>
  <c r="F36" i="1"/>
  <c r="F35" i="1"/>
  <c r="F34" i="1"/>
  <c r="F33" i="1"/>
  <c r="F30" i="1"/>
  <c r="F29" i="1"/>
  <c r="E28" i="1"/>
  <c r="F28" i="1" s="1"/>
  <c r="F27" i="1"/>
  <c r="F26" i="1"/>
  <c r="F25" i="1"/>
  <c r="F24" i="1"/>
  <c r="F23" i="1"/>
  <c r="F22" i="1"/>
  <c r="F19" i="1"/>
  <c r="F18" i="1"/>
  <c r="F17" i="1"/>
  <c r="F16" i="1"/>
  <c r="E16" i="1"/>
  <c r="F49" i="1" l="1"/>
  <c r="F45" i="1"/>
  <c r="F39" i="1"/>
  <c r="F48" i="1" s="1"/>
  <c r="F47" i="1" l="1"/>
</calcChain>
</file>

<file path=xl/sharedStrings.xml><?xml version="1.0" encoding="utf-8"?>
<sst xmlns="http://schemas.openxmlformats.org/spreadsheetml/2006/main" count="90" uniqueCount="61">
  <si>
    <t xml:space="preserve">Zahlenkompass </t>
  </si>
  <si>
    <t>Chalet Joli</t>
  </si>
  <si>
    <t>Bitte füllen Sie die champagnerfarbenen Felder entsprechend Ihrer Wünsche aus, alles andere wird automatisch berechnet. Bei Fragen stehen wir Ihnen jederzeit gerne zur Verfügung!</t>
  </si>
  <si>
    <t>Preise inkl. Umsatzsteuer, exklusive Ortstaxe</t>
  </si>
  <si>
    <t>Saison</t>
  </si>
  <si>
    <t>Wochenende Oktober bis April</t>
  </si>
  <si>
    <t>Bitte Dropdownfeld auswählen</t>
  </si>
  <si>
    <t>Anzahl Übernachtungsgäste</t>
  </si>
  <si>
    <t>Max. 28 Personen bei Doppelzimmerbelegung, zusätzlich können noch Beistell- und Babybetten gebucht werden</t>
  </si>
  <si>
    <t>Anzahl Tagesgäste</t>
  </si>
  <si>
    <t>Tagesgäste sind Gäste über 3 Jahren, die nicht im Chalet Joli bzw. in einem Beistellbett schlafen</t>
  </si>
  <si>
    <t>Anzahl Nächte</t>
  </si>
  <si>
    <t>Anzahl bzw. J/N</t>
  </si>
  <si>
    <t>Einzel-
preis</t>
  </si>
  <si>
    <t>Gesamt</t>
  </si>
  <si>
    <t>Inkl. Mehrwert-
steuer</t>
  </si>
  <si>
    <t>Location Fee und Endreinigung</t>
  </si>
  <si>
    <t>Exklusive Location-Miete (auf Basis Anzahl von Gästen und Nächten berechnet), Kosten für Zimmer werden unten ausgewiesen</t>
  </si>
  <si>
    <t>Einmalig bei jeder Buchung</t>
  </si>
  <si>
    <t>Endreinigung</t>
  </si>
  <si>
    <t>Optionale Zusatzservice</t>
  </si>
  <si>
    <t>Early Checkin (vor 14:00 Uhr), pro Stunde - nur bei kurzfristiger Verfügbarkeit</t>
  </si>
  <si>
    <t>Anzahl</t>
  </si>
  <si>
    <t>Late Check-out (nach 11:00 Uhr), pro Stunde - nur bei kurzfristiger Verfügbarkeit</t>
  </si>
  <si>
    <t>Seminaraustattung (Flipchart, Bestuhlung, Beamer), pro Person und Aufenthalt</t>
  </si>
  <si>
    <t>Ja/Nein</t>
  </si>
  <si>
    <t>Nein</t>
  </si>
  <si>
    <t>Disko (inkl. 2 Teufel-Boxen und Lichtanlage), pro Aufenthalt</t>
  </si>
  <si>
    <t>Beamer, pro Aufenthalt</t>
  </si>
  <si>
    <t>Outdoor-Barbecue Nutzungsgebühr, pro Aufenthalt</t>
  </si>
  <si>
    <t>Heizstrahler, pro Nacht</t>
  </si>
  <si>
    <t>Fotobox für maximal 2 Nächte</t>
  </si>
  <si>
    <t>DJ-Mischpult (Pioneer RX 3) für maximal 2 Nächte</t>
  </si>
  <si>
    <t>Zimmer-Zwischenreinigung für alle Zimmer (inkl. Bettwäsche und Handtuchwechsel), pro Reinigung</t>
  </si>
  <si>
    <t>Zwischenreinigung von Küche, Bar und Festsaal, pro Reinigung</t>
  </si>
  <si>
    <t>Trauungs-Setup (inkl. Bestuhlung und Traubogen, ohne Blumen)</t>
  </si>
  <si>
    <t>Optionaler Butlerservice</t>
  </si>
  <si>
    <t>Butlerservice pro halber Tag</t>
  </si>
  <si>
    <t>Butlerservice pro ganzer Tag</t>
  </si>
  <si>
    <t>Zusätzliche Serviceperson pro Stunde (je nach Gruppengröße und Leistungsumfang erforderlich)</t>
  </si>
  <si>
    <t>Frühstücksservice (nur mit Butlerservice, muss für alle Übernachtungsgäste bestellt werden)
Bitte geben Sie die Anzahl der gewünschten Frühstückstage ein</t>
  </si>
  <si>
    <t>Feuerschale (nur mit Butlerservice)</t>
  </si>
  <si>
    <t>Mittag- und Abendessen (nur mit Butlerservice)</t>
  </si>
  <si>
    <t>Auf Anfrage</t>
  </si>
  <si>
    <t>Preis Location &amp; Services</t>
  </si>
  <si>
    <t>Preis für Location &amp; Services, ohne Zimmermiete</t>
  </si>
  <si>
    <t>Zimmer</t>
  </si>
  <si>
    <t>Kosten Einzelzimmer pro Aufenthalt, exkl. Frühstück und Zimmerservice (bitte tragen Sie Anzahl an Einzelzimmern ein)</t>
  </si>
  <si>
    <t>Kosten Doppelzimmer pro Aufenhalt, exkl. Frühstück und Zimmerservice (Sie brauchen nics hier eintragen, wird auf Basis Anzahl Übernachtungsgäste abzüglich Anzahl Einzelzimmer automatisch berechnet</t>
  </si>
  <si>
    <t>siehe oben</t>
  </si>
  <si>
    <t>Hunde, pro Hund und Aufenthalt</t>
  </si>
  <si>
    <t>Beistellbetten pro Nacht (bitte als Tagesgast oben eintragen)</t>
  </si>
  <si>
    <t>Babybetten pro Aufenthalt</t>
  </si>
  <si>
    <t>Preis Zimmer</t>
  </si>
  <si>
    <t>Optionale Übernahme der Zimmermiete durch Gastgeber. Alternativ bekommen Gäste Rechnung und zahlen Zimmer selbst</t>
  </si>
  <si>
    <t>Preis Location und Zimmer</t>
  </si>
  <si>
    <t>Gesamtpreis bei Übernahme Zimmermiete durch Gastgeber</t>
  </si>
  <si>
    <t>Mehrwertsteuer</t>
  </si>
  <si>
    <t>Davon 10% Mehrwertsteuer</t>
  </si>
  <si>
    <t>Davon 20% Mehrwersteuer</t>
  </si>
  <si>
    <t>Spabereich (Sauna &amp; Dampfbad), pro Gast und Aufenthalt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</si>
</sst>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164" formatCode="_-&quot;€&quot;\ * #,##0_-;\-&quot;€&quot;\ * #,##0_-;_-&quot;€&quot;\ * &quot;-&quot;??_-;_-@_-"/>
    <numFmt numFmtId="165" formatCode="\€\ #,##0.0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EBD3B8"/>
      <name val="Georgia"/>
      <family val="1"/>
    </font>
    <font>
      <sz val="10"/>
      <color rgb="FF242321"/>
      <name val="Aptos"/>
      <family val="2"/>
    </font>
    <font>
      <b/>
      <sz val="18"/>
      <color rgb="FFE5D2A8"/>
      <name val="Georgia"/>
      <family val="1"/>
    </font>
    <font>
      <i/>
      <sz val="9.5"/>
      <color rgb="FF766B61"/>
      <name val="Aptos"/>
      <family val="2"/>
    </font>
    <font>
      <b/>
      <i/>
      <sz val="9.5"/>
      <color rgb="FF766B61"/>
      <name val="Aptos"/>
      <family val="2"/>
    </font>
    <font>
      <i/>
      <sz val="12"/>
      <name val="Aptos"/>
      <family val="2"/>
    </font>
    <font>
      <b/>
      <sz val="12"/>
      <color theme="0"/>
      <name val="Aptos"/>
      <family val="2"/>
    </font>
    <font>
      <b/>
      <sz val="12"/>
      <color rgb="FF171614"/>
      <name val="Aptos"/>
      <family val="2"/>
    </font>
    <font>
      <i/>
      <sz val="10"/>
      <name val="Aptos"/>
      <family val="2"/>
    </font>
    <font>
      <b/>
      <sz val="10"/>
      <color rgb="FFEBD3B8"/>
      <name val="Aptos"/>
      <family val="2"/>
    </font>
    <font>
      <i/>
      <sz val="9"/>
      <name val="Aptos"/>
      <family val="2"/>
    </font>
    <font>
      <b/>
      <sz val="10"/>
      <color rgb="FF171614"/>
      <name val="Aptos"/>
      <family val="2"/>
    </font>
    <font>
      <sz val="9.5"/>
      <color rgb="FF242321"/>
      <name val="Aptos"/>
      <family val="2"/>
    </font>
    <font>
      <i/>
      <sz val="9.5"/>
      <color rgb="FF242321"/>
      <name val="Aptos"/>
      <family val="2"/>
    </font>
    <font>
      <b/>
      <sz val="9.5"/>
      <color rgb="FF171614"/>
      <name val="Aptos"/>
      <family val="2"/>
    </font>
    <font>
      <i/>
      <sz val="10"/>
      <color rgb="FF242321"/>
      <name val="Aptos"/>
      <family val="2"/>
    </font>
    <font>
      <b/>
      <sz val="10"/>
      <color rgb="FF242321"/>
      <name val="Aptos"/>
      <family val="2"/>
    </font>
    <font>
      <b/>
      <sz val="10"/>
      <color theme="0"/>
      <name val="Aptos"/>
      <family val="2"/>
    </font>
    <font>
      <b/>
      <sz val="9"/>
      <color theme="0"/>
      <name val="Aptos"/>
      <family val="2"/>
    </font>
    <font>
      <b/>
      <i/>
      <sz val="9"/>
      <color theme="0"/>
      <name val="Aptos"/>
      <family val="2"/>
    </font>
    <font>
      <b/>
      <sz val="11"/>
      <color theme="0"/>
      <name val="Georgia"/>
      <family val="1"/>
    </font>
    <font>
      <sz val="9"/>
      <color theme="0"/>
      <name val="Aptos"/>
      <family val="2"/>
    </font>
    <font>
      <b/>
      <sz val="9.5"/>
      <color rgb="FFEBD3B8"/>
      <name val="Georgia"/>
      <family val="1"/>
    </font>
    <font>
      <b/>
      <i/>
      <sz val="9.5"/>
      <color rgb="FF171614"/>
      <name val="Aptos"/>
      <family val="2"/>
    </font>
    <font>
      <i/>
      <sz val="9"/>
      <color rgb="FF756D63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74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3E4CE"/>
      </patternFill>
    </fill>
    <fill>
      <patternFill patternType="solid">
        <fgColor rgb="FFFFFDF9"/>
      </patternFill>
    </fill>
    <fill>
      <patternFill patternType="solid">
        <fgColor rgb="FFF8F3EB"/>
      </patternFill>
    </fill>
    <fill>
      <patternFill patternType="solid">
        <fgColor rgb="FFFFFDF8"/>
      </patternFill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theme="0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 style="medium">
        <color theme="0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/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/>
      <top style="medium">
        <color theme="0"/>
      </top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theme="0"/>
      </bottom>
      <diagonal/>
    </border>
    <border>
      <left style="medium">
        <color indexed="64"/>
      </left>
      <right/>
      <top style="thin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44" fontId="3" fillId="2" borderId="0" xfId="1" applyFont="1" applyFill="1" applyAlignment="1" applyProtection="1">
      <alignment horizontal="center" vertical="center" wrapText="1"/>
    </xf>
    <xf numFmtId="164" fontId="3" fillId="2" borderId="0" xfId="1" applyNumberFormat="1" applyFont="1" applyFill="1" applyAlignment="1" applyProtection="1">
      <alignment horizontal="center" wrapText="1"/>
    </xf>
    <xf numFmtId="0" fontId="4" fillId="2" borderId="0" xfId="0" applyFont="1" applyFill="1" applyAlignment="1">
      <alignment horizontal="center" vertical="center" wrapText="1"/>
    </xf>
    <xf numFmtId="44" fontId="4" fillId="2" borderId="0" xfId="1" applyFont="1" applyFill="1" applyAlignment="1" applyProtection="1">
      <alignment horizontal="center" vertical="center" wrapText="1"/>
    </xf>
    <xf numFmtId="164" fontId="4" fillId="2" borderId="0" xfId="1" applyNumberFormat="1" applyFont="1" applyFill="1" applyAlignment="1" applyProtection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4" fontId="5" fillId="2" borderId="0" xfId="1" applyFont="1" applyFill="1" applyAlignment="1" applyProtection="1">
      <alignment horizontal="center" vertical="center" wrapText="1"/>
    </xf>
    <xf numFmtId="164" fontId="5" fillId="2" borderId="0" xfId="1" applyNumberFormat="1" applyFont="1" applyFill="1" applyAlignment="1" applyProtection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 applyProtection="1">
      <alignment horizontal="center" vertical="center" wrapText="1"/>
      <protection locked="0"/>
    </xf>
    <xf numFmtId="164" fontId="10" fillId="3" borderId="8" xfId="1" applyNumberFormat="1" applyFont="1" applyFill="1" applyBorder="1" applyAlignment="1" applyProtection="1">
      <alignment horizontal="center" vertical="center" wrapText="1"/>
    </xf>
    <xf numFmtId="164" fontId="10" fillId="3" borderId="9" xfId="1" applyNumberFormat="1" applyFont="1" applyFill="1" applyBorder="1" applyAlignment="1" applyProtection="1">
      <alignment horizontal="center" vertical="center" wrapText="1"/>
    </xf>
    <xf numFmtId="164" fontId="10" fillId="3" borderId="10" xfId="1" applyNumberFormat="1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 applyProtection="1">
      <alignment horizontal="center" vertical="center" wrapText="1"/>
      <protection locked="0"/>
    </xf>
    <xf numFmtId="0" fontId="9" fillId="5" borderId="13" xfId="0" applyFont="1" applyFill="1" applyBorder="1" applyAlignment="1" applyProtection="1">
      <alignment horizontal="center" vertical="center" wrapText="1"/>
      <protection locked="0"/>
    </xf>
    <xf numFmtId="164" fontId="10" fillId="3" borderId="14" xfId="1" applyNumberFormat="1" applyFont="1" applyFill="1" applyBorder="1" applyAlignment="1" applyProtection="1">
      <alignment horizontal="center" vertical="center" wrapText="1"/>
    </xf>
    <xf numFmtId="164" fontId="10" fillId="3" borderId="15" xfId="1" applyNumberFormat="1" applyFont="1" applyFill="1" applyBorder="1" applyAlignment="1" applyProtection="1">
      <alignment horizontal="center" vertical="center" wrapText="1"/>
    </xf>
    <xf numFmtId="164" fontId="10" fillId="3" borderId="16" xfId="1" applyNumberFormat="1" applyFont="1" applyFill="1" applyBorder="1" applyAlignment="1" applyProtection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 applyProtection="1">
      <alignment horizontal="center" vertical="center" wrapText="1"/>
      <protection locked="0"/>
    </xf>
    <xf numFmtId="0" fontId="9" fillId="5" borderId="19" xfId="0" applyFont="1" applyFill="1" applyBorder="1" applyAlignment="1" applyProtection="1">
      <alignment horizontal="center" vertical="center" wrapText="1"/>
      <protection locked="0"/>
    </xf>
    <xf numFmtId="0" fontId="8" fillId="4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 applyProtection="1">
      <alignment horizontal="center" vertical="center" wrapText="1"/>
      <protection locked="0"/>
    </xf>
    <xf numFmtId="0" fontId="9" fillId="5" borderId="22" xfId="0" applyFont="1" applyFill="1" applyBorder="1" applyAlignment="1" applyProtection="1">
      <alignment horizontal="center" vertical="center" wrapText="1"/>
      <protection locked="0"/>
    </xf>
    <xf numFmtId="164" fontId="10" fillId="3" borderId="23" xfId="1" applyNumberFormat="1" applyFont="1" applyFill="1" applyBorder="1" applyAlignment="1" applyProtection="1">
      <alignment horizontal="center" vertical="center" wrapText="1"/>
    </xf>
    <xf numFmtId="164" fontId="10" fillId="3" borderId="24" xfId="1" applyNumberFormat="1" applyFont="1" applyFill="1" applyBorder="1" applyAlignment="1" applyProtection="1">
      <alignment horizontal="center" vertical="center" wrapText="1"/>
    </xf>
    <xf numFmtId="164" fontId="10" fillId="3" borderId="25" xfId="1" applyNumberFormat="1" applyFont="1" applyFill="1" applyBorder="1" applyAlignment="1" applyProtection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44" fontId="7" fillId="3" borderId="27" xfId="1" applyFont="1" applyFill="1" applyBorder="1" applyAlignment="1" applyProtection="1">
      <alignment horizontal="center" vertical="center" wrapText="1"/>
    </xf>
    <xf numFmtId="164" fontId="7" fillId="3" borderId="27" xfId="1" applyNumberFormat="1" applyFont="1" applyFill="1" applyBorder="1" applyAlignment="1" applyProtection="1">
      <alignment horizontal="center" wrapText="1"/>
    </xf>
    <xf numFmtId="0" fontId="7" fillId="3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44" fontId="11" fillId="2" borderId="31" xfId="1" applyFont="1" applyFill="1" applyBorder="1" applyAlignment="1" applyProtection="1">
      <alignment horizontal="center" vertical="center" wrapText="1"/>
    </xf>
    <xf numFmtId="164" fontId="11" fillId="2" borderId="33" xfId="1" applyNumberFormat="1" applyFont="1" applyFill="1" applyBorder="1" applyAlignment="1" applyProtection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vertical="center" wrapText="1"/>
    </xf>
    <xf numFmtId="0" fontId="12" fillId="3" borderId="15" xfId="0" applyFont="1" applyFill="1" applyBorder="1" applyAlignment="1">
      <alignment horizontal="center" vertical="center" wrapText="1"/>
    </xf>
    <xf numFmtId="44" fontId="3" fillId="3" borderId="15" xfId="1" applyFont="1" applyFill="1" applyBorder="1" applyAlignment="1" applyProtection="1">
      <alignment horizontal="center" vertical="center" wrapText="1"/>
    </xf>
    <xf numFmtId="164" fontId="13" fillId="3" borderId="15" xfId="1" applyNumberFormat="1" applyFont="1" applyFill="1" applyBorder="1" applyAlignment="1" applyProtection="1">
      <alignment horizontal="center" vertical="center" wrapText="1"/>
    </xf>
    <xf numFmtId="9" fontId="3" fillId="3" borderId="16" xfId="2" applyFont="1" applyFill="1" applyBorder="1" applyAlignment="1" applyProtection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44" fontId="3" fillId="3" borderId="34" xfId="1" applyFont="1" applyFill="1" applyBorder="1" applyAlignment="1" applyProtection="1">
      <alignment horizontal="center" vertical="center" wrapText="1"/>
    </xf>
    <xf numFmtId="164" fontId="13" fillId="3" borderId="34" xfId="1" applyNumberFormat="1" applyFont="1" applyFill="1" applyBorder="1" applyAlignment="1" applyProtection="1">
      <alignment horizontal="center" vertical="center" wrapText="1"/>
    </xf>
    <xf numFmtId="9" fontId="3" fillId="3" borderId="35" xfId="2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 applyProtection="1">
      <alignment horizontal="center" vertical="center" wrapText="1"/>
      <protection locked="0"/>
    </xf>
    <xf numFmtId="44" fontId="14" fillId="3" borderId="36" xfId="1" applyFont="1" applyFill="1" applyBorder="1" applyAlignment="1" applyProtection="1">
      <alignment horizontal="center" vertical="center" wrapText="1"/>
    </xf>
    <xf numFmtId="164" fontId="16" fillId="3" borderId="37" xfId="1" applyNumberFormat="1" applyFont="1" applyFill="1" applyBorder="1" applyAlignment="1" applyProtection="1">
      <alignment vertical="center" wrapText="1"/>
    </xf>
    <xf numFmtId="9" fontId="3" fillId="3" borderId="38" xfId="2" applyFont="1" applyFill="1" applyBorder="1" applyAlignment="1" applyProtection="1">
      <alignment horizontal="center" vertical="center" wrapText="1"/>
    </xf>
    <xf numFmtId="44" fontId="14" fillId="3" borderId="40" xfId="1" applyFont="1" applyFill="1" applyBorder="1" applyAlignment="1" applyProtection="1">
      <alignment horizontal="center" vertical="center" wrapText="1"/>
    </xf>
    <xf numFmtId="164" fontId="16" fillId="3" borderId="41" xfId="1" applyNumberFormat="1" applyFont="1" applyFill="1" applyBorder="1" applyAlignment="1" applyProtection="1">
      <alignment vertical="center" wrapText="1"/>
    </xf>
    <xf numFmtId="9" fontId="3" fillId="3" borderId="42" xfId="2" applyFont="1" applyFill="1" applyBorder="1" applyAlignment="1" applyProtection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44" fontId="14" fillId="3" borderId="44" xfId="1" applyFont="1" applyFill="1" applyBorder="1" applyAlignment="1" applyProtection="1">
      <alignment horizontal="center" vertical="center" wrapText="1"/>
    </xf>
    <xf numFmtId="164" fontId="16" fillId="3" borderId="45" xfId="1" applyNumberFormat="1" applyFont="1" applyFill="1" applyBorder="1" applyAlignment="1" applyProtection="1">
      <alignment vertical="center" wrapText="1"/>
    </xf>
    <xf numFmtId="9" fontId="3" fillId="3" borderId="46" xfId="2" applyFont="1" applyFill="1" applyBorder="1" applyAlignment="1" applyProtection="1">
      <alignment horizontal="center" vertical="center" wrapText="1"/>
    </xf>
    <xf numFmtId="165" fontId="3" fillId="7" borderId="47" xfId="0" applyNumberFormat="1" applyFont="1" applyFill="1" applyBorder="1" applyAlignment="1">
      <alignment horizontal="center" vertical="center" wrapText="1"/>
    </xf>
    <xf numFmtId="0" fontId="3" fillId="8" borderId="48" xfId="0" applyFont="1" applyFill="1" applyBorder="1" applyAlignment="1">
      <alignment horizontal="left" vertical="center" wrapText="1"/>
    </xf>
    <xf numFmtId="0" fontId="17" fillId="8" borderId="49" xfId="0" applyFont="1" applyFill="1" applyBorder="1" applyAlignment="1">
      <alignment horizontal="left" vertical="center" wrapText="1"/>
    </xf>
    <xf numFmtId="0" fontId="18" fillId="8" borderId="50" xfId="0" applyFont="1" applyFill="1" applyBorder="1" applyAlignment="1" applyProtection="1">
      <alignment horizontal="center" vertical="center" wrapText="1"/>
      <protection locked="0"/>
    </xf>
    <xf numFmtId="44" fontId="3" fillId="3" borderId="48" xfId="1" applyFont="1" applyFill="1" applyBorder="1" applyAlignment="1" applyProtection="1">
      <alignment horizontal="center" vertical="center" wrapText="1"/>
    </xf>
    <xf numFmtId="164" fontId="18" fillId="3" borderId="47" xfId="1" applyNumberFormat="1" applyFont="1" applyFill="1" applyBorder="1" applyAlignment="1" applyProtection="1">
      <alignment vertical="center" wrapText="1"/>
    </xf>
    <xf numFmtId="9" fontId="3" fillId="3" borderId="51" xfId="2" applyFont="1" applyFill="1" applyBorder="1" applyAlignment="1" applyProtection="1">
      <alignment horizontal="center" vertical="center" wrapText="1"/>
    </xf>
    <xf numFmtId="165" fontId="3" fillId="7" borderId="1" xfId="0" applyNumberFormat="1" applyFont="1" applyFill="1" applyBorder="1" applyAlignment="1">
      <alignment horizontal="center" vertical="center" wrapText="1"/>
    </xf>
    <xf numFmtId="0" fontId="3" fillId="8" borderId="52" xfId="0" applyFont="1" applyFill="1" applyBorder="1" applyAlignment="1">
      <alignment horizontal="left" vertical="center" wrapText="1"/>
    </xf>
    <xf numFmtId="0" fontId="17" fillId="8" borderId="34" xfId="0" applyFont="1" applyFill="1" applyBorder="1" applyAlignment="1">
      <alignment horizontal="left" vertical="center" wrapText="1"/>
    </xf>
    <xf numFmtId="0" fontId="18" fillId="8" borderId="53" xfId="0" applyFont="1" applyFill="1" applyBorder="1" applyAlignment="1" applyProtection="1">
      <alignment horizontal="center" vertical="center" wrapText="1"/>
      <protection locked="0"/>
    </xf>
    <xf numFmtId="44" fontId="3" fillId="3" borderId="52" xfId="1" applyFont="1" applyFill="1" applyBorder="1" applyAlignment="1" applyProtection="1">
      <alignment horizontal="center" vertical="center" wrapText="1"/>
    </xf>
    <xf numFmtId="164" fontId="18" fillId="3" borderId="54" xfId="1" applyNumberFormat="1" applyFont="1" applyFill="1" applyBorder="1" applyAlignment="1" applyProtection="1">
      <alignment vertical="center" wrapText="1"/>
    </xf>
    <xf numFmtId="9" fontId="3" fillId="3" borderId="55" xfId="2" applyFont="1" applyFill="1" applyBorder="1" applyAlignment="1" applyProtection="1">
      <alignment horizontal="center" vertical="center" wrapText="1"/>
    </xf>
    <xf numFmtId="0" fontId="11" fillId="2" borderId="56" xfId="0" applyFont="1" applyFill="1" applyBorder="1" applyAlignment="1">
      <alignment horizontal="center" vertical="center" wrapText="1"/>
    </xf>
    <xf numFmtId="0" fontId="14" fillId="6" borderId="57" xfId="0" applyFont="1" applyFill="1" applyBorder="1" applyAlignment="1">
      <alignment vertical="center" wrapText="1"/>
    </xf>
    <xf numFmtId="0" fontId="15" fillId="6" borderId="8" xfId="0" applyFont="1" applyFill="1" applyBorder="1" applyAlignment="1">
      <alignment vertical="center" wrapText="1"/>
    </xf>
    <xf numFmtId="0" fontId="13" fillId="5" borderId="38" xfId="0" applyFont="1" applyFill="1" applyBorder="1" applyAlignment="1" applyProtection="1">
      <alignment horizontal="center" vertical="center" wrapText="1"/>
      <protection locked="0"/>
    </xf>
    <xf numFmtId="44" fontId="3" fillId="3" borderId="57" xfId="1" applyFont="1" applyFill="1" applyBorder="1" applyAlignment="1" applyProtection="1">
      <alignment horizontal="center" vertical="center" wrapText="1"/>
    </xf>
    <xf numFmtId="164" fontId="16" fillId="3" borderId="58" xfId="1" applyNumberFormat="1" applyFont="1" applyFill="1" applyBorder="1" applyAlignment="1" applyProtection="1">
      <alignment vertical="center" wrapText="1"/>
    </xf>
    <xf numFmtId="9" fontId="3" fillId="3" borderId="59" xfId="2" applyFont="1" applyFill="1" applyBorder="1" applyAlignment="1" applyProtection="1">
      <alignment horizontal="center" vertical="center" wrapText="1"/>
    </xf>
    <xf numFmtId="0" fontId="11" fillId="2" borderId="60" xfId="0" applyFont="1" applyFill="1" applyBorder="1" applyAlignment="1">
      <alignment horizontal="center" vertical="center" wrapText="1"/>
    </xf>
    <xf numFmtId="0" fontId="14" fillId="6" borderId="52" xfId="0" applyFont="1" applyFill="1" applyBorder="1" applyAlignment="1">
      <alignment vertical="center" wrapText="1"/>
    </xf>
    <xf numFmtId="0" fontId="15" fillId="6" borderId="14" xfId="0" applyFont="1" applyFill="1" applyBorder="1" applyAlignment="1">
      <alignment vertical="center" wrapText="1"/>
    </xf>
    <xf numFmtId="0" fontId="13" fillId="5" borderId="42" xfId="0" applyFont="1" applyFill="1" applyBorder="1" applyAlignment="1" applyProtection="1">
      <alignment horizontal="center" vertical="center" wrapText="1"/>
      <protection locked="0"/>
    </xf>
    <xf numFmtId="164" fontId="16" fillId="3" borderId="54" xfId="1" applyNumberFormat="1" applyFont="1" applyFill="1" applyBorder="1" applyAlignment="1" applyProtection="1">
      <alignment vertical="center" wrapText="1"/>
    </xf>
    <xf numFmtId="9" fontId="3" fillId="3" borderId="41" xfId="2" applyFont="1" applyFill="1" applyBorder="1" applyAlignment="1" applyProtection="1">
      <alignment horizontal="center" vertical="center" wrapText="1"/>
    </xf>
    <xf numFmtId="0" fontId="15" fillId="6" borderId="14" xfId="0" applyFont="1" applyFill="1" applyBorder="1" applyAlignment="1">
      <alignment horizontal="left" vertical="center" wrapText="1"/>
    </xf>
    <xf numFmtId="164" fontId="16" fillId="3" borderId="39" xfId="1" applyNumberFormat="1" applyFont="1" applyFill="1" applyBorder="1" applyAlignment="1" applyProtection="1">
      <alignment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4" fillId="6" borderId="62" xfId="0" applyFont="1" applyFill="1" applyBorder="1" applyAlignment="1">
      <alignment vertical="center" wrapText="1"/>
    </xf>
    <xf numFmtId="0" fontId="15" fillId="6" borderId="23" xfId="0" applyFont="1" applyFill="1" applyBorder="1" applyAlignment="1">
      <alignment vertical="center" wrapText="1"/>
    </xf>
    <xf numFmtId="0" fontId="13" fillId="3" borderId="46" xfId="0" applyFont="1" applyFill="1" applyBorder="1" applyAlignment="1">
      <alignment horizontal="center" vertical="center" wrapText="1"/>
    </xf>
    <xf numFmtId="44" fontId="3" fillId="3" borderId="62" xfId="1" applyFont="1" applyFill="1" applyBorder="1" applyAlignment="1" applyProtection="1">
      <alignment horizontal="center" vertical="center" wrapText="1"/>
    </xf>
    <xf numFmtId="164" fontId="16" fillId="3" borderId="63" xfId="1" applyNumberFormat="1" applyFont="1" applyFill="1" applyBorder="1" applyAlignment="1" applyProtection="1">
      <alignment vertical="center" wrapText="1"/>
    </xf>
    <xf numFmtId="9" fontId="3" fillId="3" borderId="64" xfId="2" applyFont="1" applyFill="1" applyBorder="1" applyAlignment="1" applyProtection="1">
      <alignment horizontal="center" vertical="center" wrapText="1"/>
    </xf>
    <xf numFmtId="0" fontId="19" fillId="4" borderId="65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21" fillId="4" borderId="66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44" fontId="20" fillId="4" borderId="67" xfId="1" applyFont="1" applyFill="1" applyBorder="1" applyAlignment="1" applyProtection="1">
      <alignment horizontal="center" vertical="center" wrapText="1"/>
    </xf>
    <xf numFmtId="164" fontId="22" fillId="4" borderId="4" xfId="1" applyNumberFormat="1" applyFont="1" applyFill="1" applyBorder="1" applyAlignment="1" applyProtection="1">
      <alignment vertical="center" wrapText="1"/>
    </xf>
    <xf numFmtId="0" fontId="20" fillId="4" borderId="6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68" xfId="0" applyFont="1" applyFill="1" applyBorder="1" applyAlignment="1">
      <alignment horizontal="center" vertical="center" wrapText="1"/>
    </xf>
    <xf numFmtId="0" fontId="14" fillId="6" borderId="69" xfId="0" applyFont="1" applyFill="1" applyBorder="1" applyAlignment="1">
      <alignment vertical="center" wrapText="1"/>
    </xf>
    <xf numFmtId="44" fontId="3" fillId="3" borderId="70" xfId="1" applyFont="1" applyFill="1" applyBorder="1" applyAlignment="1" applyProtection="1">
      <alignment horizontal="center" vertical="center" wrapText="1"/>
    </xf>
    <xf numFmtId="164" fontId="16" fillId="3" borderId="15" xfId="1" applyNumberFormat="1" applyFont="1" applyFill="1" applyBorder="1" applyAlignment="1" applyProtection="1">
      <alignment vertical="center" wrapText="1"/>
    </xf>
    <xf numFmtId="0" fontId="11" fillId="2" borderId="71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 wrapText="1"/>
    </xf>
    <xf numFmtId="0" fontId="14" fillId="6" borderId="69" xfId="0" applyFont="1" applyFill="1" applyBorder="1" applyAlignment="1">
      <alignment horizontal="left" vertical="center" wrapText="1"/>
    </xf>
    <xf numFmtId="44" fontId="14" fillId="3" borderId="70" xfId="1" applyFont="1" applyFill="1" applyBorder="1" applyAlignment="1" applyProtection="1">
      <alignment horizontal="center" vertical="center" wrapText="1"/>
    </xf>
    <xf numFmtId="0" fontId="15" fillId="6" borderId="23" xfId="0" applyFont="1" applyFill="1" applyBorder="1" applyAlignment="1">
      <alignment horizontal="left" vertical="center" wrapText="1"/>
    </xf>
    <xf numFmtId="0" fontId="13" fillId="5" borderId="46" xfId="0" applyFont="1" applyFill="1" applyBorder="1" applyAlignment="1" applyProtection="1">
      <alignment horizontal="center" vertical="center" wrapText="1"/>
      <protection locked="0"/>
    </xf>
    <xf numFmtId="0" fontId="19" fillId="4" borderId="72" xfId="0" applyFont="1" applyFill="1" applyBorder="1" applyAlignment="1">
      <alignment horizontal="center" vertical="center" wrapText="1"/>
    </xf>
    <xf numFmtId="0" fontId="20" fillId="4" borderId="73" xfId="0" applyFont="1" applyFill="1" applyBorder="1" applyAlignment="1">
      <alignment horizontal="center" vertical="center" wrapText="1"/>
    </xf>
    <xf numFmtId="0" fontId="23" fillId="4" borderId="74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 wrapText="1"/>
    </xf>
    <xf numFmtId="44" fontId="20" fillId="4" borderId="75" xfId="1" applyFont="1" applyFill="1" applyBorder="1" applyAlignment="1" applyProtection="1">
      <alignment horizontal="center" vertical="center" wrapText="1"/>
    </xf>
    <xf numFmtId="164" fontId="22" fillId="4" borderId="26" xfId="1" applyNumberFormat="1" applyFont="1" applyFill="1" applyBorder="1" applyAlignment="1" applyProtection="1">
      <alignment horizontal="center" vertical="center" wrapText="1"/>
    </xf>
    <xf numFmtId="0" fontId="20" fillId="4" borderId="7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4" fontId="3" fillId="0" borderId="0" xfId="1" applyFont="1" applyAlignment="1" applyProtection="1">
      <alignment horizontal="center" wrapText="1"/>
    </xf>
    <xf numFmtId="164" fontId="3" fillId="0" borderId="0" xfId="1" applyNumberFormat="1" applyFont="1" applyAlignment="1" applyProtection="1">
      <alignment horizontal="center" wrapText="1"/>
    </xf>
    <xf numFmtId="0" fontId="19" fillId="4" borderId="73" xfId="0" applyFont="1" applyFill="1" applyBorder="1" applyAlignment="1">
      <alignment horizontal="center" vertical="center" wrapText="1"/>
    </xf>
    <xf numFmtId="44" fontId="20" fillId="4" borderId="73" xfId="1" applyFont="1" applyFill="1" applyBorder="1" applyAlignment="1" applyProtection="1">
      <alignment horizontal="center" vertical="center" wrapText="1"/>
    </xf>
    <xf numFmtId="164" fontId="22" fillId="4" borderId="4" xfId="1" applyNumberFormat="1" applyFont="1" applyFill="1" applyBorder="1" applyAlignment="1" applyProtection="1">
      <alignment horizontal="center" vertical="center" wrapText="1"/>
    </xf>
    <xf numFmtId="44" fontId="22" fillId="4" borderId="4" xfId="1" applyFont="1" applyFill="1" applyBorder="1" applyAlignment="1" applyProtection="1">
      <alignment vertical="center" wrapText="1"/>
    </xf>
    <xf numFmtId="0" fontId="24" fillId="2" borderId="76" xfId="0" applyFont="1" applyFill="1" applyBorder="1" applyAlignment="1">
      <alignment horizontal="center" vertical="center" wrapText="1"/>
    </xf>
    <xf numFmtId="0" fontId="15" fillId="6" borderId="77" xfId="0" applyFont="1" applyFill="1" applyBorder="1" applyAlignment="1">
      <alignment vertical="center" wrapText="1"/>
    </xf>
    <xf numFmtId="0" fontId="15" fillId="6" borderId="78" xfId="0" applyFont="1" applyFill="1" applyBorder="1" applyAlignment="1">
      <alignment vertical="center" wrapText="1"/>
    </xf>
    <xf numFmtId="0" fontId="13" fillId="5" borderId="79" xfId="0" applyFont="1" applyFill="1" applyBorder="1" applyAlignment="1">
      <alignment horizontal="center" vertical="center" wrapText="1"/>
    </xf>
    <xf numFmtId="44" fontId="3" fillId="7" borderId="77" xfId="1" applyFont="1" applyFill="1" applyBorder="1" applyAlignment="1" applyProtection="1">
      <alignment horizontal="center" vertical="center" wrapText="1"/>
    </xf>
    <xf numFmtId="164" fontId="25" fillId="7" borderId="80" xfId="1" applyNumberFormat="1" applyFont="1" applyFill="1" applyBorder="1" applyAlignment="1" applyProtection="1">
      <alignment horizontal="center" wrapText="1"/>
    </xf>
    <xf numFmtId="165" fontId="25" fillId="7" borderId="81" xfId="0" applyNumberFormat="1" applyFont="1" applyFill="1" applyBorder="1" applyAlignment="1">
      <alignment horizontal="right" vertical="center" wrapText="1"/>
    </xf>
    <xf numFmtId="0" fontId="24" fillId="2" borderId="82" xfId="0" applyFont="1" applyFill="1" applyBorder="1" applyAlignment="1">
      <alignment horizontal="center" vertical="center" wrapText="1"/>
    </xf>
    <xf numFmtId="0" fontId="15" fillId="6" borderId="83" xfId="0" applyFont="1" applyFill="1" applyBorder="1" applyAlignment="1">
      <alignment vertical="center" wrapText="1"/>
    </xf>
    <xf numFmtId="0" fontId="13" fillId="5" borderId="84" xfId="0" applyFont="1" applyFill="1" applyBorder="1" applyAlignment="1">
      <alignment horizontal="center" vertical="center" wrapText="1"/>
    </xf>
    <xf numFmtId="44" fontId="3" fillId="7" borderId="83" xfId="1" applyFont="1" applyFill="1" applyBorder="1" applyAlignment="1" applyProtection="1">
      <alignment horizontal="center" vertical="center" wrapText="1"/>
    </xf>
    <xf numFmtId="164" fontId="25" fillId="7" borderId="85" xfId="1" applyNumberFormat="1" applyFont="1" applyFill="1" applyBorder="1" applyAlignment="1" applyProtection="1">
      <alignment horizontal="center" wrapText="1"/>
    </xf>
    <xf numFmtId="165" fontId="25" fillId="7" borderId="86" xfId="0" applyNumberFormat="1" applyFont="1" applyFill="1" applyBorder="1" applyAlignment="1">
      <alignment horizontal="right" vertical="center" wrapText="1"/>
    </xf>
    <xf numFmtId="0" fontId="3" fillId="8" borderId="0" xfId="0" applyFont="1" applyFill="1" applyAlignment="1">
      <alignment vertical="center" wrapText="1"/>
    </xf>
    <xf numFmtId="44" fontId="3" fillId="8" borderId="0" xfId="1" applyFont="1" applyFill="1" applyAlignment="1" applyProtection="1">
      <alignment horizontal="center" vertical="center" wrapText="1"/>
    </xf>
    <xf numFmtId="164" fontId="3" fillId="8" borderId="0" xfId="1" applyNumberFormat="1" applyFont="1" applyFill="1" applyAlignment="1" applyProtection="1">
      <alignment horizontal="center" wrapText="1"/>
    </xf>
    <xf numFmtId="0" fontId="2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44" fontId="0" fillId="0" borderId="0" xfId="1" applyFont="1" applyAlignment="1" applyProtection="1">
      <alignment horizontal="center"/>
    </xf>
    <xf numFmtId="164" fontId="0" fillId="0" borderId="0" xfId="1" applyNumberFormat="1" applyFont="1" applyAlignment="1" applyProtection="1">
      <alignment horizontal="center"/>
    </xf>
    <xf numFmtId="0" fontId="12" fillId="3" borderId="70" xfId="0" applyFont="1" applyFill="1" applyBorder="1" applyAlignment="1">
      <alignment horizontal="center" vertical="center" wrapText="1"/>
    </xf>
    <xf numFmtId="0" fontId="12" fillId="3" borderId="87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left" vertical="center" wrapText="1"/>
    </xf>
    <xf numFmtId="0" fontId="15" fillId="6" borderId="40" xfId="0" applyFont="1" applyFill="1" applyBorder="1" applyAlignment="1">
      <alignment horizontal="left" vertical="center" wrapText="1"/>
    </xf>
    <xf numFmtId="0" fontId="15" fillId="6" borderId="44" xfId="0" applyFont="1" applyFill="1" applyBorder="1" applyAlignment="1">
      <alignment horizontal="left" vertical="center" wrapText="1"/>
    </xf>
    <xf numFmtId="0" fontId="14" fillId="6" borderId="15" xfId="0" applyFont="1" applyFill="1" applyBorder="1" applyAlignment="1">
      <alignment horizontal="left" vertical="center" wrapText="1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12542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D053F4AF-9EC9-47A7-B41A-FBB9C39FB0E2}"/>
            </a:ext>
          </a:extLst>
        </xdr:cNvPr>
        <xdr:cNvSpPr>
          <a:spLocks noGrp="1"/>
        </xdr:cNvSpPr>
      </xdr:nvSpPr>
      <xdr:spPr>
        <a:xfrm>
          <a:off x="11606213" y="0"/>
          <a:ext cx="304800" cy="193517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12542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A53801A-520A-4FAB-8370-5F989CE42574}"/>
            </a:ext>
          </a:extLst>
        </xdr:cNvPr>
        <xdr:cNvSpPr>
          <a:spLocks noGrp="1"/>
        </xdr:cNvSpPr>
      </xdr:nvSpPr>
      <xdr:spPr>
        <a:xfrm>
          <a:off x="11606213" y="0"/>
          <a:ext cx="304800" cy="193517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304800</xdr:colOff>
      <xdr:row>22</xdr:row>
      <xdr:rowOff>14506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70E81D56-4048-4B80-AF0C-E51532CDCA31}"/>
            </a:ext>
          </a:extLst>
        </xdr:cNvPr>
        <xdr:cNvSpPr>
          <a:spLocks noGrp="1"/>
        </xdr:cNvSpPr>
      </xdr:nvSpPr>
      <xdr:spPr>
        <a:xfrm>
          <a:off x="14449425" y="7362825"/>
          <a:ext cx="304800" cy="195481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4617499</xdr:colOff>
      <xdr:row>1</xdr:row>
      <xdr:rowOff>49685</xdr:rowOff>
    </xdr:from>
    <xdr:to>
      <xdr:col>1</xdr:col>
      <xdr:colOff>5307770</xdr:colOff>
      <xdr:row>4</xdr:row>
      <xdr:rowOff>92915</xdr:rowOff>
    </xdr:to>
    <xdr:pic>
      <xdr:nvPicPr>
        <xdr:cNvPr id="5" name="/xl/media/image1.png">
          <a:extLst>
            <a:ext uri="{FF2B5EF4-FFF2-40B4-BE49-F238E27FC236}">
              <a16:creationId xmlns:a16="http://schemas.microsoft.com/office/drawing/2014/main" id="{E800F991-0FA3-4176-AC84-929DD1187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9456" y="180827"/>
          <a:ext cx="690271" cy="114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8AD0-6DEA-4A0E-847B-8A941732463E}">
  <dimension ref="A1:G51"/>
  <sheetViews>
    <sheetView tabSelected="1" zoomScale="69" workbookViewId="0">
      <selection activeCell="H7" sqref="H7"/>
    </sheetView>
  </sheetViews>
  <sheetFormatPr baseColWidth="10" defaultColWidth="11.3984375" defaultRowHeight="14.25" x14ac:dyDescent="0.45"/>
  <cols>
    <col min="1" max="1" width="33.6640625" customWidth="1"/>
    <col min="2" max="2" width="101.796875" customWidth="1"/>
    <col min="3" max="3" width="10.73046875" customWidth="1"/>
    <col min="4" max="4" width="16.265625" style="163" customWidth="1"/>
    <col min="5" max="5" width="14.265625" style="164" customWidth="1"/>
    <col min="6" max="6" width="14.265625" style="165" customWidth="1"/>
    <col min="7" max="7" width="11.265625" customWidth="1"/>
    <col min="8" max="8" width="23" customWidth="1"/>
    <col min="10" max="10" width="15" customWidth="1"/>
    <col min="11" max="11" width="14" customWidth="1"/>
    <col min="12" max="12" width="5.265625" customWidth="1"/>
  </cols>
  <sheetData>
    <row r="1" spans="1:7" ht="10.15" customHeight="1" x14ac:dyDescent="0.45">
      <c r="A1" s="1"/>
      <c r="B1" s="1"/>
      <c r="C1" s="2"/>
      <c r="D1" s="3"/>
      <c r="E1" s="4"/>
      <c r="F1" s="5"/>
      <c r="G1" s="3"/>
    </row>
    <row r="2" spans="1:7" ht="29.1" customHeight="1" x14ac:dyDescent="0.6">
      <c r="A2" s="1" t="s">
        <v>0</v>
      </c>
      <c r="B2" s="1"/>
      <c r="C2" s="2"/>
      <c r="D2" s="6"/>
      <c r="E2" s="7"/>
      <c r="F2" s="8"/>
      <c r="G2" s="6"/>
    </row>
    <row r="3" spans="1:7" ht="29.1" customHeight="1" x14ac:dyDescent="0.6">
      <c r="A3" s="1" t="s">
        <v>1</v>
      </c>
      <c r="B3" s="1"/>
      <c r="C3" s="2"/>
      <c r="D3" s="6"/>
      <c r="E3" s="7"/>
      <c r="F3" s="8"/>
      <c r="G3" s="6"/>
    </row>
    <row r="4" spans="1:7" ht="29.1" customHeight="1" x14ac:dyDescent="0.6">
      <c r="A4" s="2"/>
      <c r="B4" s="2"/>
      <c r="C4" s="2"/>
      <c r="D4" s="6"/>
      <c r="E4" s="7"/>
      <c r="F4" s="8"/>
      <c r="G4" s="6"/>
    </row>
    <row r="5" spans="1:7" ht="20.100000000000001" customHeight="1" thickBot="1" x14ac:dyDescent="0.5">
      <c r="A5" s="9"/>
      <c r="B5" s="10"/>
      <c r="C5" s="10"/>
      <c r="D5" s="9"/>
      <c r="E5" s="11"/>
      <c r="F5" s="12"/>
      <c r="G5" s="9"/>
    </row>
    <row r="6" spans="1:7" ht="31.15" customHeight="1" x14ac:dyDescent="0.45">
      <c r="A6" s="13"/>
      <c r="B6" s="14"/>
      <c r="C6" s="14"/>
      <c r="D6" s="14"/>
      <c r="E6" s="14"/>
      <c r="F6" s="14"/>
      <c r="G6" s="15"/>
    </row>
    <row r="7" spans="1:7" ht="31.15" customHeight="1" x14ac:dyDescent="0.45">
      <c r="A7" s="16" t="s">
        <v>2</v>
      </c>
      <c r="B7" s="17"/>
      <c r="C7" s="17"/>
      <c r="D7" s="17"/>
      <c r="E7" s="17"/>
      <c r="F7" s="17"/>
      <c r="G7" s="18"/>
    </row>
    <row r="8" spans="1:7" ht="31.15" customHeight="1" x14ac:dyDescent="0.45">
      <c r="A8" s="16" t="s">
        <v>3</v>
      </c>
      <c r="B8" s="17"/>
      <c r="C8" s="17"/>
      <c r="D8" s="17"/>
      <c r="E8" s="17"/>
      <c r="F8" s="17"/>
      <c r="G8" s="18"/>
    </row>
    <row r="9" spans="1:7" ht="31.15" customHeight="1" thickBot="1" x14ac:dyDescent="0.5">
      <c r="A9" s="19"/>
      <c r="B9" s="20"/>
      <c r="C9" s="20"/>
      <c r="D9" s="20"/>
      <c r="E9" s="20"/>
      <c r="F9" s="20"/>
      <c r="G9" s="21"/>
    </row>
    <row r="10" spans="1:7" ht="31.15" customHeight="1" thickBot="1" x14ac:dyDescent="0.5">
      <c r="A10" s="22" t="s">
        <v>4</v>
      </c>
      <c r="B10" s="23" t="s">
        <v>5</v>
      </c>
      <c r="C10" s="24"/>
      <c r="D10" s="25" t="s">
        <v>6</v>
      </c>
      <c r="E10" s="26"/>
      <c r="F10" s="26"/>
      <c r="G10" s="27"/>
    </row>
    <row r="11" spans="1:7" ht="30.75" customHeight="1" thickBot="1" x14ac:dyDescent="0.5">
      <c r="A11" s="28" t="s">
        <v>7</v>
      </c>
      <c r="B11" s="29">
        <v>0</v>
      </c>
      <c r="C11" s="30"/>
      <c r="D11" s="31" t="s">
        <v>8</v>
      </c>
      <c r="E11" s="32"/>
      <c r="F11" s="32"/>
      <c r="G11" s="33"/>
    </row>
    <row r="12" spans="1:7" ht="31.15" customHeight="1" thickBot="1" x14ac:dyDescent="0.5">
      <c r="A12" s="34" t="s">
        <v>9</v>
      </c>
      <c r="B12" s="35">
        <v>0</v>
      </c>
      <c r="C12" s="36"/>
      <c r="D12" s="31" t="s">
        <v>10</v>
      </c>
      <c r="E12" s="32"/>
      <c r="F12" s="32"/>
      <c r="G12" s="33"/>
    </row>
    <row r="13" spans="1:7" ht="31.15" customHeight="1" thickBot="1" x14ac:dyDescent="0.5">
      <c r="A13" s="37" t="s">
        <v>11</v>
      </c>
      <c r="B13" s="38">
        <v>0</v>
      </c>
      <c r="C13" s="39"/>
      <c r="D13" s="40"/>
      <c r="E13" s="41"/>
      <c r="F13" s="41"/>
      <c r="G13" s="42"/>
    </row>
    <row r="14" spans="1:7" ht="31.15" customHeight="1" thickBot="1" x14ac:dyDescent="0.55000000000000004">
      <c r="A14" s="43"/>
      <c r="B14" s="44"/>
      <c r="C14" s="44"/>
      <c r="D14" s="44"/>
      <c r="E14" s="45"/>
      <c r="F14" s="46"/>
      <c r="G14" s="47"/>
    </row>
    <row r="15" spans="1:7" ht="37.5" customHeight="1" x14ac:dyDescent="0.45">
      <c r="A15" s="48"/>
      <c r="B15" s="49"/>
      <c r="C15" s="50" t="s">
        <v>12</v>
      </c>
      <c r="D15" s="51"/>
      <c r="E15" s="52" t="s">
        <v>13</v>
      </c>
      <c r="F15" s="53" t="s">
        <v>14</v>
      </c>
      <c r="G15" s="54" t="s">
        <v>15</v>
      </c>
    </row>
    <row r="16" spans="1:7" ht="24.75" customHeight="1" x14ac:dyDescent="0.45">
      <c r="A16" s="55" t="s">
        <v>16</v>
      </c>
      <c r="B16" s="56" t="s">
        <v>17</v>
      </c>
      <c r="C16" s="166" t="s">
        <v>18</v>
      </c>
      <c r="D16" s="57"/>
      <c r="E16" s="58">
        <f>IF(B10="Wochenende Mai bis September",95,35)</f>
        <v>35</v>
      </c>
      <c r="F16" s="59">
        <f>E16*B11*B13+B12*E16</f>
        <v>0</v>
      </c>
      <c r="G16" s="60">
        <v>0.1</v>
      </c>
    </row>
    <row r="17" spans="1:7" ht="25.15" customHeight="1" thickBot="1" x14ac:dyDescent="0.5">
      <c r="A17" s="61"/>
      <c r="B17" s="56" t="s">
        <v>19</v>
      </c>
      <c r="C17" s="167" t="s">
        <v>18</v>
      </c>
      <c r="D17" s="62"/>
      <c r="E17" s="63">
        <v>250</v>
      </c>
      <c r="F17" s="64">
        <f>E17</f>
        <v>250</v>
      </c>
      <c r="G17" s="65">
        <v>0.1</v>
      </c>
    </row>
    <row r="18" spans="1:7" ht="24" customHeight="1" x14ac:dyDescent="0.45">
      <c r="A18" s="66" t="s">
        <v>20</v>
      </c>
      <c r="B18" s="171" t="s">
        <v>21</v>
      </c>
      <c r="C18" s="168" t="s">
        <v>22</v>
      </c>
      <c r="D18" s="67">
        <v>0</v>
      </c>
      <c r="E18" s="68">
        <v>50</v>
      </c>
      <c r="F18" s="69">
        <f>D18*E18</f>
        <v>0</v>
      </c>
      <c r="G18" s="70">
        <v>0.1</v>
      </c>
    </row>
    <row r="19" spans="1:7" ht="24" customHeight="1" x14ac:dyDescent="0.45">
      <c r="A19" s="55"/>
      <c r="B19" s="171" t="s">
        <v>23</v>
      </c>
      <c r="C19" s="169" t="s">
        <v>22</v>
      </c>
      <c r="D19" s="67">
        <v>0</v>
      </c>
      <c r="E19" s="71">
        <v>50</v>
      </c>
      <c r="F19" s="72">
        <f t="shared" ref="F19" si="0">D19*E19</f>
        <v>0</v>
      </c>
      <c r="G19" s="73">
        <v>0.1</v>
      </c>
    </row>
    <row r="20" spans="1:7" ht="24" customHeight="1" x14ac:dyDescent="0.45">
      <c r="A20" s="55"/>
      <c r="B20" s="171" t="s">
        <v>24</v>
      </c>
      <c r="C20" s="169" t="s">
        <v>25</v>
      </c>
      <c r="D20" s="67" t="s">
        <v>26</v>
      </c>
      <c r="E20" s="71">
        <v>15</v>
      </c>
      <c r="F20" s="72">
        <f>IF(D20="Ja",($B$11+B12)*E20,0)</f>
        <v>0</v>
      </c>
      <c r="G20" s="73">
        <v>0.2</v>
      </c>
    </row>
    <row r="21" spans="1:7" ht="24" customHeight="1" x14ac:dyDescent="0.45">
      <c r="A21" s="55"/>
      <c r="B21" s="171" t="s">
        <v>60</v>
      </c>
      <c r="C21" s="169" t="s">
        <v>25</v>
      </c>
      <c r="D21" s="67" t="s">
        <v>26</v>
      </c>
      <c r="E21" s="71">
        <v>30</v>
      </c>
      <c r="F21" s="72">
        <f>IF(D21="Ja",($B$11+B12)*E21,0)</f>
        <v>0</v>
      </c>
      <c r="G21" s="73">
        <v>0.1</v>
      </c>
    </row>
    <row r="22" spans="1:7" ht="24" customHeight="1" x14ac:dyDescent="0.45">
      <c r="A22" s="55"/>
      <c r="B22" s="171" t="s">
        <v>27</v>
      </c>
      <c r="C22" s="169" t="s">
        <v>25</v>
      </c>
      <c r="D22" s="67" t="s">
        <v>26</v>
      </c>
      <c r="E22" s="71">
        <v>400</v>
      </c>
      <c r="F22" s="72">
        <f t="shared" ref="F22:F27" si="1">IF(D22="Ja",E22,0)</f>
        <v>0</v>
      </c>
      <c r="G22" s="73">
        <v>0.2</v>
      </c>
    </row>
    <row r="23" spans="1:7" ht="24" customHeight="1" x14ac:dyDescent="0.45">
      <c r="A23" s="55"/>
      <c r="B23" s="171" t="s">
        <v>28</v>
      </c>
      <c r="C23" s="169" t="s">
        <v>25</v>
      </c>
      <c r="D23" s="67" t="s">
        <v>26</v>
      </c>
      <c r="E23" s="71">
        <v>75</v>
      </c>
      <c r="F23" s="72">
        <f t="shared" si="1"/>
        <v>0</v>
      </c>
      <c r="G23" s="73">
        <v>0.1</v>
      </c>
    </row>
    <row r="24" spans="1:7" ht="24" customHeight="1" x14ac:dyDescent="0.45">
      <c r="A24" s="55"/>
      <c r="B24" s="171" t="s">
        <v>29</v>
      </c>
      <c r="C24" s="169" t="s">
        <v>25</v>
      </c>
      <c r="D24" s="67" t="s">
        <v>26</v>
      </c>
      <c r="E24" s="71">
        <v>150</v>
      </c>
      <c r="F24" s="72">
        <f t="shared" si="1"/>
        <v>0</v>
      </c>
      <c r="G24" s="73">
        <v>0.1</v>
      </c>
    </row>
    <row r="25" spans="1:7" ht="24" customHeight="1" x14ac:dyDescent="0.45">
      <c r="A25" s="55"/>
      <c r="B25" s="171" t="s">
        <v>30</v>
      </c>
      <c r="C25" s="169" t="s">
        <v>22</v>
      </c>
      <c r="D25" s="67">
        <v>0</v>
      </c>
      <c r="E25" s="71">
        <v>150</v>
      </c>
      <c r="F25" s="72">
        <f t="shared" si="1"/>
        <v>0</v>
      </c>
      <c r="G25" s="73">
        <v>0.2</v>
      </c>
    </row>
    <row r="26" spans="1:7" ht="24" customHeight="1" x14ac:dyDescent="0.45">
      <c r="A26" s="55"/>
      <c r="B26" s="171" t="s">
        <v>31</v>
      </c>
      <c r="C26" s="169" t="s">
        <v>25</v>
      </c>
      <c r="D26" s="67" t="s">
        <v>26</v>
      </c>
      <c r="E26" s="71">
        <v>550</v>
      </c>
      <c r="F26" s="72">
        <f t="shared" si="1"/>
        <v>0</v>
      </c>
      <c r="G26" s="73">
        <v>0.2</v>
      </c>
    </row>
    <row r="27" spans="1:7" ht="24" customHeight="1" x14ac:dyDescent="0.45">
      <c r="A27" s="55"/>
      <c r="B27" s="171" t="s">
        <v>32</v>
      </c>
      <c r="C27" s="169" t="s">
        <v>25</v>
      </c>
      <c r="D27" s="67" t="s">
        <v>26</v>
      </c>
      <c r="E27" s="71">
        <v>250</v>
      </c>
      <c r="F27" s="72">
        <f t="shared" si="1"/>
        <v>0</v>
      </c>
      <c r="G27" s="73">
        <v>0.2</v>
      </c>
    </row>
    <row r="28" spans="1:7" ht="24" customHeight="1" x14ac:dyDescent="0.45">
      <c r="A28" s="55"/>
      <c r="B28" s="171" t="s">
        <v>33</v>
      </c>
      <c r="C28" s="169" t="s">
        <v>22</v>
      </c>
      <c r="D28" s="67">
        <v>0</v>
      </c>
      <c r="E28" s="71">
        <f>(B11+D43)*10</f>
        <v>0</v>
      </c>
      <c r="F28" s="72">
        <f>E28*D28</f>
        <v>0</v>
      </c>
      <c r="G28" s="73">
        <v>0.1</v>
      </c>
    </row>
    <row r="29" spans="1:7" ht="24" customHeight="1" x14ac:dyDescent="0.45">
      <c r="A29" s="55"/>
      <c r="B29" s="171" t="s">
        <v>34</v>
      </c>
      <c r="C29" s="169" t="s">
        <v>22</v>
      </c>
      <c r="D29" s="67">
        <v>0</v>
      </c>
      <c r="E29" s="71">
        <v>200</v>
      </c>
      <c r="F29" s="72">
        <f>D29*E29</f>
        <v>0</v>
      </c>
      <c r="G29" s="73">
        <v>0.1</v>
      </c>
    </row>
    <row r="30" spans="1:7" ht="24" customHeight="1" thickBot="1" x14ac:dyDescent="0.5">
      <c r="A30" s="74"/>
      <c r="B30" s="171" t="s">
        <v>35</v>
      </c>
      <c r="C30" s="170" t="s">
        <v>25</v>
      </c>
      <c r="D30" s="67" t="s">
        <v>26</v>
      </c>
      <c r="E30" s="75">
        <v>300</v>
      </c>
      <c r="F30" s="76">
        <f>IF(D30="Ja",E30,0)</f>
        <v>0</v>
      </c>
      <c r="G30" s="77">
        <v>0.2</v>
      </c>
    </row>
    <row r="31" spans="1:7" ht="7.15" hidden="1" customHeight="1" x14ac:dyDescent="0.45">
      <c r="A31" s="78"/>
      <c r="B31" s="79"/>
      <c r="C31" s="80"/>
      <c r="D31" s="81"/>
      <c r="E31" s="82"/>
      <c r="F31" s="83"/>
      <c r="G31" s="84"/>
    </row>
    <row r="32" spans="1:7" ht="7.15" hidden="1" customHeight="1" x14ac:dyDescent="0.45">
      <c r="A32" s="85"/>
      <c r="B32" s="86"/>
      <c r="C32" s="87"/>
      <c r="D32" s="88"/>
      <c r="E32" s="89"/>
      <c r="F32" s="90"/>
      <c r="G32" s="91"/>
    </row>
    <row r="33" spans="1:7" ht="25.15" customHeight="1" x14ac:dyDescent="0.45">
      <c r="A33" s="92" t="s">
        <v>36</v>
      </c>
      <c r="B33" s="93" t="s">
        <v>37</v>
      </c>
      <c r="C33" s="94" t="s">
        <v>22</v>
      </c>
      <c r="D33" s="95">
        <v>0</v>
      </c>
      <c r="E33" s="96">
        <v>400</v>
      </c>
      <c r="F33" s="97">
        <f>D33*E33</f>
        <v>0</v>
      </c>
      <c r="G33" s="98">
        <v>0.2</v>
      </c>
    </row>
    <row r="34" spans="1:7" ht="25.15" customHeight="1" x14ac:dyDescent="0.45">
      <c r="A34" s="99"/>
      <c r="B34" s="100" t="s">
        <v>38</v>
      </c>
      <c r="C34" s="101" t="s">
        <v>22</v>
      </c>
      <c r="D34" s="102">
        <v>0</v>
      </c>
      <c r="E34" s="89">
        <v>800</v>
      </c>
      <c r="F34" s="103">
        <f t="shared" ref="F34:F35" si="2">D34*E34</f>
        <v>0</v>
      </c>
      <c r="G34" s="104">
        <v>0.2</v>
      </c>
    </row>
    <row r="35" spans="1:7" ht="24.75" customHeight="1" x14ac:dyDescent="0.45">
      <c r="A35" s="99"/>
      <c r="B35" s="100" t="s">
        <v>39</v>
      </c>
      <c r="C35" s="101" t="s">
        <v>22</v>
      </c>
      <c r="D35" s="102">
        <v>0</v>
      </c>
      <c r="E35" s="89">
        <v>40</v>
      </c>
      <c r="F35" s="103">
        <f t="shared" si="2"/>
        <v>0</v>
      </c>
      <c r="G35" s="104">
        <v>0.2</v>
      </c>
    </row>
    <row r="36" spans="1:7" ht="25.15" customHeight="1" x14ac:dyDescent="0.45">
      <c r="A36" s="99"/>
      <c r="B36" s="100" t="s">
        <v>40</v>
      </c>
      <c r="C36" s="105" t="s">
        <v>22</v>
      </c>
      <c r="D36" s="102">
        <v>0</v>
      </c>
      <c r="E36" s="89">
        <v>25</v>
      </c>
      <c r="F36" s="106">
        <f>E36*(B11+D43)*D36</f>
        <v>0</v>
      </c>
      <c r="G36" s="104">
        <v>0.1</v>
      </c>
    </row>
    <row r="37" spans="1:7" ht="25.15" customHeight="1" x14ac:dyDescent="0.45">
      <c r="A37" s="99"/>
      <c r="B37" s="100" t="s">
        <v>41</v>
      </c>
      <c r="C37" s="101" t="s">
        <v>25</v>
      </c>
      <c r="D37" s="102" t="s">
        <v>26</v>
      </c>
      <c r="E37" s="89">
        <v>150</v>
      </c>
      <c r="F37" s="106">
        <f>IF(D37="Ja",E37,0)</f>
        <v>0</v>
      </c>
      <c r="G37" s="104">
        <v>0.2</v>
      </c>
    </row>
    <row r="38" spans="1:7" ht="25.15" customHeight="1" thickBot="1" x14ac:dyDescent="0.5">
      <c r="A38" s="107"/>
      <c r="B38" s="108" t="s">
        <v>42</v>
      </c>
      <c r="C38" s="109" t="s">
        <v>43</v>
      </c>
      <c r="D38" s="110"/>
      <c r="E38" s="111"/>
      <c r="F38" s="112"/>
      <c r="G38" s="113">
        <v>0.1</v>
      </c>
    </row>
    <row r="39" spans="1:7" s="121" customFormat="1" ht="29.1" customHeight="1" thickBot="1" x14ac:dyDescent="0.5">
      <c r="A39" s="114" t="s">
        <v>44</v>
      </c>
      <c r="B39" s="115" t="s">
        <v>45</v>
      </c>
      <c r="C39" s="116"/>
      <c r="D39" s="117"/>
      <c r="E39" s="118"/>
      <c r="F39" s="119">
        <f>SUM(F16:F38)</f>
        <v>250</v>
      </c>
      <c r="G39" s="120"/>
    </row>
    <row r="40" spans="1:7" ht="25.15" customHeight="1" x14ac:dyDescent="0.45">
      <c r="A40" s="122" t="s">
        <v>46</v>
      </c>
      <c r="B40" s="123" t="s">
        <v>47</v>
      </c>
      <c r="C40" s="94" t="s">
        <v>22</v>
      </c>
      <c r="D40" s="95">
        <v>0</v>
      </c>
      <c r="E40" s="124">
        <f>IF(B10="Wochenende Mai bis September",80,45)</f>
        <v>45</v>
      </c>
      <c r="F40" s="125">
        <f>D40*E40*B13</f>
        <v>0</v>
      </c>
      <c r="G40" s="60">
        <v>0.1</v>
      </c>
    </row>
    <row r="41" spans="1:7" ht="25.15" customHeight="1" x14ac:dyDescent="0.45">
      <c r="A41" s="126"/>
      <c r="B41" s="123" t="s">
        <v>48</v>
      </c>
      <c r="C41" s="101" t="s">
        <v>49</v>
      </c>
      <c r="D41" s="127"/>
      <c r="E41" s="124">
        <f>IF(B10="Wochenende Mai bis September",100,80)</f>
        <v>80</v>
      </c>
      <c r="F41" s="125">
        <f>((B11/2)-D40)*E41*B13</f>
        <v>0</v>
      </c>
      <c r="G41" s="60">
        <v>0.1</v>
      </c>
    </row>
    <row r="42" spans="1:7" ht="25.15" customHeight="1" x14ac:dyDescent="0.45">
      <c r="A42" s="126"/>
      <c r="B42" s="128" t="s">
        <v>50</v>
      </c>
      <c r="C42" s="105" t="s">
        <v>22</v>
      </c>
      <c r="D42" s="102">
        <v>0</v>
      </c>
      <c r="E42" s="129">
        <v>40</v>
      </c>
      <c r="F42" s="125">
        <f>D42*E42</f>
        <v>0</v>
      </c>
      <c r="G42" s="60">
        <v>0.1</v>
      </c>
    </row>
    <row r="43" spans="1:7" ht="25.15" customHeight="1" x14ac:dyDescent="0.45">
      <c r="A43" s="126"/>
      <c r="B43" s="128" t="s">
        <v>51</v>
      </c>
      <c r="C43" s="105" t="s">
        <v>22</v>
      </c>
      <c r="D43" s="102">
        <v>0</v>
      </c>
      <c r="E43" s="129">
        <f>IF(B10="Wochenende Mai bis September",45,25)</f>
        <v>25</v>
      </c>
      <c r="F43" s="125">
        <f>D43*E43*B13</f>
        <v>0</v>
      </c>
      <c r="G43" s="60">
        <v>0.1</v>
      </c>
    </row>
    <row r="44" spans="1:7" ht="25.15" customHeight="1" thickBot="1" x14ac:dyDescent="0.5">
      <c r="A44" s="48"/>
      <c r="B44" s="128" t="s">
        <v>52</v>
      </c>
      <c r="C44" s="130" t="s">
        <v>22</v>
      </c>
      <c r="D44" s="131">
        <v>0</v>
      </c>
      <c r="E44" s="129">
        <v>25</v>
      </c>
      <c r="F44" s="125">
        <f>D44*E44</f>
        <v>0</v>
      </c>
      <c r="G44" s="60">
        <v>0.1</v>
      </c>
    </row>
    <row r="45" spans="1:7" s="121" customFormat="1" ht="29.1" customHeight="1" thickBot="1" x14ac:dyDescent="0.5">
      <c r="A45" s="132" t="s">
        <v>53</v>
      </c>
      <c r="B45" s="133" t="s">
        <v>54</v>
      </c>
      <c r="C45" s="134"/>
      <c r="D45" s="135"/>
      <c r="E45" s="136"/>
      <c r="F45" s="137">
        <f>SUM(F40:F44)</f>
        <v>0</v>
      </c>
      <c r="G45" s="138"/>
    </row>
    <row r="46" spans="1:7" x14ac:dyDescent="0.45">
      <c r="A46" s="139"/>
      <c r="B46" s="139"/>
      <c r="C46" s="139"/>
      <c r="D46" s="139"/>
      <c r="E46" s="140"/>
      <c r="F46" s="141"/>
      <c r="G46" s="139"/>
    </row>
    <row r="47" spans="1:7" s="121" customFormat="1" ht="29.1" customHeight="1" x14ac:dyDescent="0.45">
      <c r="A47" s="142" t="s">
        <v>55</v>
      </c>
      <c r="B47" s="133" t="s">
        <v>56</v>
      </c>
      <c r="C47" s="133"/>
      <c r="D47" s="133"/>
      <c r="E47" s="143"/>
      <c r="F47" s="144">
        <f>F45+F39</f>
        <v>250</v>
      </c>
      <c r="G47" s="145"/>
    </row>
    <row r="48" spans="1:7" ht="25.15" hidden="1" customHeight="1" thickBot="1" x14ac:dyDescent="0.5">
      <c r="A48" s="146" t="s">
        <v>57</v>
      </c>
      <c r="B48" s="147" t="s">
        <v>58</v>
      </c>
      <c r="C48" s="148"/>
      <c r="D48" s="149"/>
      <c r="E48" s="150"/>
      <c r="F48" s="151">
        <f>SUMIF(G17:G44,"10%",F16:F44)</f>
        <v>500</v>
      </c>
      <c r="G48" s="152"/>
    </row>
    <row r="49" spans="1:7" ht="25.15" hidden="1" customHeight="1" thickBot="1" x14ac:dyDescent="0.5">
      <c r="A49" s="153"/>
      <c r="B49" s="154" t="s">
        <v>59</v>
      </c>
      <c r="C49" s="154"/>
      <c r="D49" s="155"/>
      <c r="E49" s="156"/>
      <c r="F49" s="157">
        <f>SUMIF(G17:G38,"20%",F17:F38)</f>
        <v>0</v>
      </c>
      <c r="G49" s="158"/>
    </row>
    <row r="50" spans="1:7" ht="8.1" hidden="1" customHeight="1" x14ac:dyDescent="0.45">
      <c r="A50" s="159"/>
      <c r="B50" s="159"/>
      <c r="C50" s="159"/>
      <c r="D50" s="159"/>
      <c r="E50" s="160"/>
      <c r="F50" s="161"/>
      <c r="G50" s="162"/>
    </row>
    <row r="51" spans="1:7" ht="8.1" customHeight="1" x14ac:dyDescent="0.45">
      <c r="A51" s="159"/>
      <c r="B51" s="159"/>
      <c r="C51" s="159"/>
      <c r="D51" s="159"/>
      <c r="E51" s="160"/>
      <c r="F51" s="161"/>
      <c r="G51" s="162"/>
    </row>
  </sheetData>
  <sheetProtection algorithmName="SHA-512" hashValue="HLpCN7cw2NVlgdJodhd7/3RWcWGmdvR0WE6QXAZWlRRPludnAWdOkypNz2s/bUcd6vpgeufLJJtNiQbK0bbobg==" saltValue="7Z0nyzK/rBj4hNFDZY0B2A==" spinCount="100000" sheet="1" objects="1" scenarios="1"/>
  <mergeCells count="23">
    <mergeCell ref="A18:A30"/>
    <mergeCell ref="A33:A38"/>
    <mergeCell ref="A40:A44"/>
    <mergeCell ref="A48:A49"/>
    <mergeCell ref="B13:C13"/>
    <mergeCell ref="D13:G13"/>
    <mergeCell ref="A15:B15"/>
    <mergeCell ref="C15:D15"/>
    <mergeCell ref="A16:A17"/>
    <mergeCell ref="C16:D16"/>
    <mergeCell ref="C17:D17"/>
    <mergeCell ref="B10:C10"/>
    <mergeCell ref="D10:G10"/>
    <mergeCell ref="B11:C11"/>
    <mergeCell ref="D11:G11"/>
    <mergeCell ref="B12:C12"/>
    <mergeCell ref="D12:G12"/>
    <mergeCell ref="A1:B1"/>
    <mergeCell ref="A2:B2"/>
    <mergeCell ref="A3:B3"/>
    <mergeCell ref="A6:G6"/>
    <mergeCell ref="A7:G7"/>
    <mergeCell ref="A8:G8"/>
  </mergeCells>
  <dataValidations count="2">
    <dataValidation type="list" allowBlank="1" showInputMessage="1" showErrorMessage="1" sqref="D30 D20:D24 D37 D26:D27" xr:uid="{AC5A1FC8-2070-41E3-9621-D44559B2EEDF}">
      <formula1>"Ja,Nein"</formula1>
    </dataValidation>
    <dataValidation type="list" allowBlank="1" showInputMessage="1" showErrorMessage="1" sqref="B10:C10" xr:uid="{A2C59814-4E88-4B09-BB77-8559B36D4E10}">
      <formula1>"Ganzjährig Sonntag bis Freitag, Wochenende Oktober bis April, Wochenende Mai bis September"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Wessely</dc:creator>
  <cp:lastModifiedBy>Andreas Wessely</cp:lastModifiedBy>
  <dcterms:created xsi:type="dcterms:W3CDTF">2026-10-18T18:23:48Z</dcterms:created>
  <dcterms:modified xsi:type="dcterms:W3CDTF">2026-10-19T10:12:12Z</dcterms:modified>
</cp:coreProperties>
</file>